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420" yWindow="600" windowWidth="19800" windowHeight="7230" activeTab="1"/>
  </bookViews>
  <sheets>
    <sheet name="2020 Orçamento (2)" sheetId="2" r:id="rId1"/>
    <sheet name="CRONOGRAMA" sheetId="1" r:id="rId2"/>
  </sheets>
  <definedNames>
    <definedName name="_xlnm._FilterDatabase" localSheetId="0" hidden="1">'2020 Orçamento (2)'!$A$8:$K$8</definedName>
    <definedName name="_xlnm._FilterDatabase" localSheetId="1" hidden="1">CRONOGRAMA!$A$7:$G$7</definedName>
    <definedName name="_xlnm.Print_Area" localSheetId="0">'2020 Orçamento (2)'!$A$1:$K$46</definedName>
    <definedName name="_xlnm.Print_Area" localSheetId="1">CRONOGRAMA!$A$1:$G$25</definedName>
  </definedNames>
  <calcPr calcId="144525"/>
</workbook>
</file>

<file path=xl/calcChain.xml><?xml version="1.0" encoding="utf-8"?>
<calcChain xmlns="http://schemas.openxmlformats.org/spreadsheetml/2006/main">
  <c r="F25" i="1" l="1"/>
  <c r="E19" i="1"/>
  <c r="C22" i="1"/>
  <c r="C21" i="1" l="1"/>
  <c r="C20" i="1"/>
  <c r="G20" i="1" s="1"/>
  <c r="C19" i="1"/>
  <c r="C18" i="1"/>
  <c r="C17" i="1"/>
  <c r="J12" i="2" l="1"/>
  <c r="I33" i="2" l="1"/>
  <c r="K33" i="2" l="1"/>
  <c r="K29" i="2"/>
  <c r="K27" i="2" s="1"/>
  <c r="K23" i="2"/>
  <c r="J22" i="2" l="1"/>
  <c r="J21" i="2" s="1"/>
  <c r="I22" i="2"/>
  <c r="K22" i="2" l="1"/>
  <c r="K21" i="2" s="1"/>
  <c r="J9" i="2"/>
  <c r="J24" i="2"/>
  <c r="G18" i="1"/>
  <c r="B21" i="1"/>
  <c r="B19" i="1"/>
  <c r="B18" i="1"/>
  <c r="B20" i="1"/>
  <c r="B17" i="1"/>
  <c r="K37" i="2" l="1"/>
  <c r="K41" i="2"/>
  <c r="C16" i="1" s="1"/>
  <c r="K40" i="2"/>
  <c r="G19" i="1"/>
  <c r="G23" i="1" s="1"/>
  <c r="E18" i="1"/>
  <c r="E17" i="1"/>
  <c r="E21" i="1" l="1"/>
  <c r="E23" i="1" s="1"/>
  <c r="G21" i="1"/>
  <c r="J27" i="2"/>
  <c r="J37" i="2" s="1"/>
  <c r="K39" i="2" l="1"/>
</calcChain>
</file>

<file path=xl/sharedStrings.xml><?xml version="1.0" encoding="utf-8"?>
<sst xmlns="http://schemas.openxmlformats.org/spreadsheetml/2006/main" count="160" uniqueCount="100">
  <si>
    <r>
      <t xml:space="preserve">BDI Padrão: </t>
    </r>
    <r>
      <rPr>
        <b/>
        <sz val="13"/>
        <color rgb="FF000000"/>
        <rFont val="Calibri"/>
        <family val="2"/>
      </rPr>
      <t>20,000%</t>
    </r>
  </si>
  <si>
    <r>
      <t xml:space="preserve"> Período: </t>
    </r>
    <r>
      <rPr>
        <sz val="13"/>
        <color rgb="FF000000"/>
        <rFont val="Calibri"/>
        <family val="2"/>
      </rPr>
      <t>7/2019 (Desonerado)</t>
    </r>
  </si>
  <si>
    <r>
      <t xml:space="preserve"> Estado: </t>
    </r>
    <r>
      <rPr>
        <sz val="13"/>
        <color rgb="FF000000"/>
        <rFont val="Calibri"/>
        <family val="2"/>
      </rPr>
      <t>São Paulo</t>
    </r>
  </si>
  <si>
    <r>
      <t xml:space="preserve"> Obra: </t>
    </r>
    <r>
      <rPr>
        <sz val="13"/>
        <color rgb="FF000000"/>
        <rFont val="Calibri"/>
        <family val="2"/>
      </rPr>
      <t>INFRAESTRUTURA URBANA</t>
    </r>
  </si>
  <si>
    <t>Planilha Sintética Simples</t>
  </si>
  <si>
    <t>Item</t>
  </si>
  <si>
    <t>Tipo</t>
  </si>
  <si>
    <t>Banco</t>
  </si>
  <si>
    <t>Código</t>
  </si>
  <si>
    <t>Descrição</t>
  </si>
  <si>
    <t>Un.</t>
  </si>
  <si>
    <t>Qtd.</t>
  </si>
  <si>
    <t>Preço Unit</t>
  </si>
  <si>
    <t>Preço com BDI</t>
  </si>
  <si>
    <t>Total sem BDI</t>
  </si>
  <si>
    <t>Total</t>
  </si>
  <si>
    <t xml:space="preserve"> 1</t>
  </si>
  <si>
    <t>SERVIÇOS PRELIMINARES</t>
  </si>
  <si>
    <t xml:space="preserve"> 1.1</t>
  </si>
  <si>
    <t>Composição</t>
  </si>
  <si>
    <t>SINAPI</t>
  </si>
  <si>
    <t>74209/1</t>
  </si>
  <si>
    <t>PLACA DE OBRA EM CHAPA DE ACO GALVANIZADO</t>
  </si>
  <si>
    <t>M2</t>
  </si>
  <si>
    <t xml:space="preserve"> 2</t>
  </si>
  <si>
    <t>PAVIMENTAÇÃO</t>
  </si>
  <si>
    <t xml:space="preserve"> 2.1</t>
  </si>
  <si>
    <t>73822/2</t>
  </si>
  <si>
    <t>LIMPEZA MECANIZADA DE TERRENO COM REMOCAO DE CAMADA VEGETAL, UTILIZANDO MOTONIVELADORA</t>
  </si>
  <si>
    <t xml:space="preserve"> 2.2</t>
  </si>
  <si>
    <t>COMPACTACAO MECANICA A 100% DO PROCTOR NORMAL - PAVIMENTACAO URBANA</t>
  </si>
  <si>
    <t>M3</t>
  </si>
  <si>
    <t xml:space="preserve"> 2.4</t>
  </si>
  <si>
    <t>REGULARIZACAO E COMPACTACAO DE SUBLEITO ATE 20 CM DE ESPESSURA</t>
  </si>
  <si>
    <t xml:space="preserve"> 2.5</t>
  </si>
  <si>
    <t>EXECUÇÃO DE IMPRIMAÇÃO COM ASFALTO DILUÍDO CM-30. AF_09/2017</t>
  </si>
  <si>
    <t xml:space="preserve"> 2.6</t>
  </si>
  <si>
    <t>PINTURA DE LIGACAO COM EMULSAO RR-2C</t>
  </si>
  <si>
    <t xml:space="preserve"> 2.7</t>
  </si>
  <si>
    <t>TRANSPORTE COMERCIAL COM CAMINHAO CARROCERIA 9 T, RODOVIA PAVIMENTADA</t>
  </si>
  <si>
    <t>TXKM</t>
  </si>
  <si>
    <t xml:space="preserve"> 2.8</t>
  </si>
  <si>
    <t xml:space="preserve"> 3</t>
  </si>
  <si>
    <t>INFRAESTRUTURA</t>
  </si>
  <si>
    <t xml:space="preserve"> 3.1</t>
  </si>
  <si>
    <t>GUIA (MEIO-FIO) E SARJETA CONJUGADOS DE CONCRETO, MOLDADA  IN LOCO  EM TRECHO RETO COM EXTRUSORA, 45 CM BASE (15 CM BASE DA GUIA + 30 CM BASE DA SARJETA) X 22 CM ALTURA. AF_06/2016</t>
  </si>
  <si>
    <t>M</t>
  </si>
  <si>
    <t xml:space="preserve"> 4</t>
  </si>
  <si>
    <t>SINALIZAÇÃO</t>
  </si>
  <si>
    <t xml:space="preserve"> 4.1</t>
  </si>
  <si>
    <t>SINALIZACAO HORIZONTAL COM TINTA RETRORREFLETIVA A BASE DE RESINA ACRILICA COM MICROESFERAS DE VIDRO</t>
  </si>
  <si>
    <t xml:space="preserve"> 5</t>
  </si>
  <si>
    <t>GALERIA DE ÁGUAS PLUVIAIS</t>
  </si>
  <si>
    <t xml:space="preserve"> 5.1</t>
  </si>
  <si>
    <t>BOCA DE LOBO EM ALVENARIA TIJOLO MACICO, REVESTIDA C/ ARGAMASSA DE CIMENTO E AREIA 1:3, SOBRE LASTRO DE CONCRETO 10CM E TAMPA DE CONCRETO ARMADO</t>
  </si>
  <si>
    <t>UN</t>
  </si>
  <si>
    <t xml:space="preserve"> 5.2</t>
  </si>
  <si>
    <t>TUBO DE CONCRETO PARA REDES COLETORAS DE ÁGUAS PLUVIAIS, DIÂMETRO DE 600 MM, JUNTA RÍGIDA, INSTALADO EM LOCAL COM BAIXO NÍVEL DE INTERFERÊNCIAS - FORNECIMENTO E ASSENTAMENTO. AF_12/2015</t>
  </si>
  <si>
    <t xml:space="preserve"> 5.4</t>
  </si>
  <si>
    <t>ESCAVACAO MECANICA DE VALA EM MATERIAL 2A. CATEGORIA DE 2,01 ATE 4,00 M DE PROFUNDIDADE COM UTILIZACAO DE ESCAVADEIRA HIDRAULICA</t>
  </si>
  <si>
    <t xml:space="preserve"> 5.5</t>
  </si>
  <si>
    <t>74224/1</t>
  </si>
  <si>
    <t>POCO DE VISITA PARA DRENAGEM PLUVIAL, EM CONCRETO ESTRUTURAL, DIMENSOES INTERNAS DE 90X150X80CM (LARGXCOMPXALT), PARA REDE DE 600 MM, EXCLUSOS TAMPAO E CHAMINE.</t>
  </si>
  <si>
    <t xml:space="preserve"> 5.6</t>
  </si>
  <si>
    <t>TAMPAO FOFO ARTICULADO, CLASSE B125 CARGA MAX 12,5 T, REDONDO TAMPA 600 MM, REDE PLUVIAL/ESGOTO, P = CHAMINE CX AREIA / POCO VISITA ASSENTADO COM ARG CIM/AREIA 1:4, FORNECIMENTO E ASSENTAMENTO</t>
  </si>
  <si>
    <t xml:space="preserve"> 5.7</t>
  </si>
  <si>
    <t>TUBO DE CONCRETO PARA REDES COLETORAS DE ÁGUAS PLUVIAIS, DIÂMETRO DE 400 MM, JUNTA RÍGIDA, INSTALADO EM LOCAL COM BAIXO NÍVEL DE INTERFERÊNCIAS - FORNECIMENTO E ASSENTAMENTO. AF_12/2015</t>
  </si>
  <si>
    <t xml:space="preserve"> 5.8</t>
  </si>
  <si>
    <t>ACRÉSCIMO PARA POÇO DE VISITA CIRCULAR PARA ESGOTO, EM CONCRETO PRÉ-MOLDADO, DIÂMETRO INTERNO = 1 M. AF_05/2018</t>
  </si>
  <si>
    <t xml:space="preserve">PREFEITURA MUNICIPAL DE RIBEIRÃO CORRENTE </t>
  </si>
  <si>
    <t>ESTADO DE SÃO PAULO</t>
  </si>
  <si>
    <t>Município: Ribeirão Corrente- SP</t>
  </si>
  <si>
    <t>SERVIÇOS</t>
  </si>
  <si>
    <t>Valores</t>
  </si>
  <si>
    <t>1º MÊS</t>
  </si>
  <si>
    <t>2º MÊS</t>
  </si>
  <si>
    <t>CUSTO DA OBRA</t>
  </si>
  <si>
    <t>%</t>
  </si>
  <si>
    <t>R$</t>
  </si>
  <si>
    <t>TOTAL MENSAL</t>
  </si>
  <si>
    <t xml:space="preserve"> </t>
  </si>
  <si>
    <t>TOTAL MENSAL (MATERIAL + MDO)</t>
  </si>
  <si>
    <t>TOTAL ACUMULADO (MATERIAL + MDO)</t>
  </si>
  <si>
    <t>Cronograma Físico Financeiro</t>
  </si>
  <si>
    <t>Total com BDI</t>
  </si>
  <si>
    <t>ANTÔNIO MIGUEL SERAFIM</t>
  </si>
  <si>
    <t>PREFEITO MUNICIPAL</t>
  </si>
  <si>
    <t>ENGENHEIRO CIVIL</t>
  </si>
  <si>
    <t>RIBEIRÃO CORRENTE - SP</t>
  </si>
  <si>
    <t>MARCELO ANTÔNIO DE ASSIS CUNHA</t>
  </si>
  <si>
    <t>CREA 5061584703/D</t>
  </si>
  <si>
    <t>LOTEAMENTO TUNICÃO</t>
  </si>
  <si>
    <t/>
  </si>
  <si>
    <t>OBRA: IMPLANTAÇÃO DE PAVIMENTAÇÃO E EXECUÇÃO DE GUIAS E SARGETAS EM DIVERSAS RUAS DO LOTEAMENTO TUNICÃO RIBEIRÃO CORRENTE-SP</t>
  </si>
  <si>
    <r>
      <t xml:space="preserve"> Obra: </t>
    </r>
    <r>
      <rPr>
        <sz val="13"/>
        <color rgb="FF000000"/>
        <rFont val="Calibri"/>
        <family val="2"/>
      </rPr>
      <t>INFRAESTRUTURA URBANA (LOTEAMENTO TUNICÃO)</t>
    </r>
  </si>
  <si>
    <t xml:space="preserve"> 3.2</t>
  </si>
  <si>
    <t>EXECUÇÃO DE PASSEIO (CALÇADA) OU PISO DE CONCRETO COM CONCRETO MOLDADO IN LOCO, USINADO, ACABAMENTO CONVENCIONAL, ESPESSURA 6 CM, ARMADO. AF_07/2016</t>
  </si>
  <si>
    <t>RIBEIRÃO CORRENTE, 06 DE SETEMBRO DE 2019</t>
  </si>
  <si>
    <t>CONSTRUÇÃO DE PAVIMENTO COM APLICAÇÃO DE CONCRETO BETUMINOSO USINADO A QUENTE (CBUQ), BINDER, COM ESPESSURA DE 4,0 CM - EXCLUSIVE TRANSPORTE. AF_03/2017</t>
  </si>
  <si>
    <t>PRAZO DE EXECUÇÃO: 60 DIAS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</si>
</sst>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R$&quot;\ #,##0.00;[Red]\-&quot;R$&quot;\ #,##0.00"/>
    <numFmt numFmtId="44" formatCode="_-&quot;R$&quot;\ * #,##0.00_-;\-&quot;R$&quot;\ * #,##0.00_-;_-&quot;R$&quot;\ * &quot;-&quot;??_-;_-@_-"/>
    <numFmt numFmtId="164" formatCode="&quot;R$&quot;\ #,##0.00"/>
  </numFmts>
  <fonts count="28">
    <font>
      <sz val="11"/>
      <color rgb="FF000000"/>
      <name val="Calibri"/>
    </font>
    <font>
      <sz val="13"/>
      <color rgb="FF000000"/>
      <name val="Calibri"/>
      <family val="2"/>
    </font>
    <font>
      <b/>
      <sz val="13"/>
      <color rgb="FF000000"/>
      <name val="Calibri"/>
      <family val="2"/>
    </font>
    <font>
      <b/>
      <sz val="20"/>
      <color rgb="FF000000"/>
      <name val="Calibri"/>
      <family val="2"/>
    </font>
    <font>
      <sz val="14"/>
      <color rgb="FF000000"/>
      <name val="Calibri"/>
      <family val="2"/>
    </font>
    <font>
      <b/>
      <sz val="12"/>
      <color rgb="FF000000"/>
      <name val="Calibri"/>
      <family val="2"/>
    </font>
    <font>
      <b/>
      <sz val="20"/>
      <color indexed="8"/>
      <name val="Arial"/>
      <family val="2"/>
    </font>
    <font>
      <b/>
      <sz val="18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11"/>
      <name val="ChelthmITC Bk BT"/>
    </font>
    <font>
      <sz val="11"/>
      <name val="ChelthmITC Bk BT"/>
    </font>
    <font>
      <sz val="10"/>
      <name val="Arial"/>
      <family val="1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8"/>
      <name val="Arial"/>
      <family val="2"/>
    </font>
    <font>
      <b/>
      <sz val="12"/>
      <color indexed="8"/>
      <name val="Arial"/>
      <family val="2"/>
    </font>
    <font>
      <sz val="11"/>
      <color rgb="FF000000"/>
      <name val="Calibri"/>
      <family val="2"/>
    </font>
    <font>
      <b/>
      <i/>
      <sz val="11"/>
      <color indexed="8"/>
      <name val="Arial"/>
      <family val="2"/>
    </font>
    <font>
      <sz val="9"/>
      <color theme="1"/>
      <name val="Arial"/>
      <family val="2"/>
    </font>
    <font>
      <u/>
      <sz val="16"/>
      <color rgb="FF000000"/>
      <name val="Calibri"/>
      <family val="2"/>
    </font>
    <font>
      <b/>
      <sz val="20"/>
      <name val="Arial"/>
      <family val="2"/>
    </font>
    <font>
      <sz val="10"/>
      <name val="Arial"/>
      <family val="2"/>
    </font>
    <font>
      <b/>
      <sz val="1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80FFA7"/>
        <bgColor rgb="FF000000"/>
      </patternFill>
    </fill>
  </fills>
  <borders count="18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2" borderId="2" xfId="0" applyFill="1" applyBorder="1"/>
    <xf numFmtId="0" fontId="0" fillId="0" borderId="0" xfId="0" applyAlignment="1">
      <alignment wrapText="1"/>
    </xf>
    <xf numFmtId="0" fontId="8" fillId="0" borderId="4" xfId="0" applyFont="1" applyBorder="1" applyAlignment="1"/>
    <xf numFmtId="0" fontId="8" fillId="0" borderId="5" xfId="0" applyFont="1" applyBorder="1" applyAlignment="1"/>
    <xf numFmtId="0" fontId="9" fillId="0" borderId="3" xfId="0" applyFont="1" applyBorder="1"/>
    <xf numFmtId="0" fontId="0" fillId="0" borderId="3" xfId="0" applyBorder="1"/>
    <xf numFmtId="0" fontId="0" fillId="0" borderId="3" xfId="0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0" fontId="15" fillId="0" borderId="3" xfId="0" applyNumberFormat="1" applyFont="1" applyFill="1" applyBorder="1" applyAlignment="1">
      <alignment horizontal="center" vertical="center"/>
    </xf>
    <xf numFmtId="0" fontId="16" fillId="0" borderId="3" xfId="0" applyNumberFormat="1" applyFont="1" applyFill="1" applyBorder="1" applyAlignment="1">
      <alignment horizontal="left" vertical="center"/>
    </xf>
    <xf numFmtId="0" fontId="17" fillId="0" borderId="3" xfId="0" applyNumberFormat="1" applyFont="1" applyFill="1" applyBorder="1" applyAlignment="1">
      <alignment horizontal="center"/>
    </xf>
    <xf numFmtId="0" fontId="8" fillId="0" borderId="3" xfId="0" applyFont="1" applyFill="1" applyBorder="1" applyAlignment="1">
      <alignment horizontal="left" vertical="center" wrapText="1"/>
    </xf>
    <xf numFmtId="0" fontId="19" fillId="0" borderId="3" xfId="0" applyFont="1" applyBorder="1"/>
    <xf numFmtId="0" fontId="12" fillId="0" borderId="3" xfId="0" applyFont="1" applyBorder="1" applyAlignment="1">
      <alignment horizontal="center"/>
    </xf>
    <xf numFmtId="0" fontId="13" fillId="0" borderId="3" xfId="0" applyNumberFormat="1" applyFont="1" applyFill="1" applyBorder="1" applyAlignment="1">
      <alignment vertical="center"/>
    </xf>
    <xf numFmtId="0" fontId="10" fillId="0" borderId="3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13" fillId="0" borderId="3" xfId="0" applyNumberFormat="1" applyFont="1" applyFill="1" applyBorder="1" applyAlignment="1">
      <alignment horizontal="left"/>
    </xf>
    <xf numFmtId="0" fontId="14" fillId="0" borderId="3" xfId="0" applyNumberFormat="1" applyFont="1" applyFill="1" applyBorder="1"/>
    <xf numFmtId="0" fontId="19" fillId="0" borderId="3" xfId="0" applyFont="1" applyBorder="1" applyAlignment="1">
      <alignment wrapText="1"/>
    </xf>
    <xf numFmtId="0" fontId="12" fillId="0" borderId="3" xfId="0" applyFont="1" applyFill="1" applyBorder="1" applyAlignment="1">
      <alignment horizontal="center" vertical="center"/>
    </xf>
    <xf numFmtId="164" fontId="18" fillId="0" borderId="5" xfId="0" applyNumberFormat="1" applyFont="1" applyFill="1" applyBorder="1" applyAlignment="1">
      <alignment horizontal="center" vertical="center"/>
    </xf>
    <xf numFmtId="164" fontId="20" fillId="0" borderId="3" xfId="0" applyNumberFormat="1" applyFont="1" applyFill="1" applyBorder="1" applyAlignment="1">
      <alignment horizontal="center" vertical="center"/>
    </xf>
    <xf numFmtId="164" fontId="17" fillId="0" borderId="3" xfId="0" applyNumberFormat="1" applyFont="1" applyFill="1" applyBorder="1" applyAlignment="1">
      <alignment horizontal="center" vertical="center"/>
    </xf>
    <xf numFmtId="10" fontId="17" fillId="0" borderId="3" xfId="0" applyNumberFormat="1" applyFont="1" applyFill="1" applyBorder="1" applyAlignment="1">
      <alignment horizontal="center"/>
    </xf>
    <xf numFmtId="40" fontId="17" fillId="0" borderId="3" xfId="0" applyNumberFormat="1" applyFont="1" applyFill="1" applyBorder="1" applyAlignment="1">
      <alignment horizontal="center"/>
    </xf>
    <xf numFmtId="44" fontId="17" fillId="0" borderId="3" xfId="0" applyNumberFormat="1" applyFont="1" applyFill="1" applyBorder="1" applyAlignment="1">
      <alignment horizontal="center"/>
    </xf>
    <xf numFmtId="164" fontId="17" fillId="0" borderId="3" xfId="0" applyNumberFormat="1" applyFont="1" applyFill="1" applyBorder="1" applyAlignment="1">
      <alignment horizontal="center"/>
    </xf>
    <xf numFmtId="8" fontId="20" fillId="0" borderId="3" xfId="0" applyNumberFormat="1" applyFont="1" applyFill="1" applyBorder="1" applyAlignment="1">
      <alignment horizontal="center" vertical="center"/>
    </xf>
    <xf numFmtId="0" fontId="2" fillId="2" borderId="6" xfId="0" applyFont="1" applyFill="1" applyBorder="1"/>
    <xf numFmtId="0" fontId="0" fillId="2" borderId="6" xfId="0" applyFill="1" applyBorder="1"/>
    <xf numFmtId="0" fontId="1" fillId="2" borderId="6" xfId="0" applyFont="1" applyFill="1" applyBorder="1"/>
    <xf numFmtId="0" fontId="3" fillId="2" borderId="6" xfId="0" applyFont="1" applyFill="1" applyBorder="1" applyAlignment="1">
      <alignment horizontal="center"/>
    </xf>
    <xf numFmtId="0" fontId="24" fillId="2" borderId="6" xfId="0" applyFont="1" applyFill="1" applyBorder="1"/>
    <xf numFmtId="0" fontId="0" fillId="3" borderId="6" xfId="0" applyFill="1" applyBorder="1"/>
    <xf numFmtId="0" fontId="4" fillId="4" borderId="6" xfId="0" applyFont="1" applyFill="1" applyBorder="1"/>
    <xf numFmtId="0" fontId="4" fillId="4" borderId="6" xfId="0" applyFont="1" applyFill="1" applyBorder="1" applyAlignment="1">
      <alignment wrapText="1"/>
    </xf>
    <xf numFmtId="4" fontId="4" fillId="4" borderId="6" xfId="0" applyNumberFormat="1" applyFont="1" applyFill="1" applyBorder="1"/>
    <xf numFmtId="0" fontId="0" fillId="0" borderId="6" xfId="0" applyBorder="1"/>
    <xf numFmtId="0" fontId="0" fillId="0" borderId="6" xfId="0" applyBorder="1" applyAlignment="1">
      <alignment wrapText="1"/>
    </xf>
    <xf numFmtId="4" fontId="0" fillId="0" borderId="6" xfId="0" applyNumberFormat="1" applyBorder="1"/>
    <xf numFmtId="0" fontId="21" fillId="0" borderId="6" xfId="0" applyFont="1" applyBorder="1"/>
    <xf numFmtId="4" fontId="5" fillId="0" borderId="6" xfId="0" applyNumberFormat="1" applyFont="1" applyBorder="1"/>
    <xf numFmtId="0" fontId="23" fillId="0" borderId="6" xfId="0" applyFont="1" applyBorder="1" applyAlignment="1">
      <alignment vertical="center"/>
    </xf>
    <xf numFmtId="0" fontId="0" fillId="0" borderId="6" xfId="0" quotePrefix="1" applyBorder="1" applyAlignment="1">
      <alignment wrapText="1"/>
    </xf>
    <xf numFmtId="0" fontId="0" fillId="3" borderId="10" xfId="0" applyFill="1" applyBorder="1"/>
    <xf numFmtId="0" fontId="0" fillId="2" borderId="7" xfId="0" applyFill="1" applyBorder="1"/>
    <xf numFmtId="0" fontId="0" fillId="2" borderId="8" xfId="0" applyFill="1" applyBorder="1"/>
    <xf numFmtId="0" fontId="2" fillId="2" borderId="11" xfId="0" applyFont="1" applyFill="1" applyBorder="1"/>
    <xf numFmtId="0" fontId="0" fillId="2" borderId="0" xfId="0" applyFill="1" applyBorder="1"/>
    <xf numFmtId="0" fontId="0" fillId="2" borderId="12" xfId="0" applyFill="1" applyBorder="1"/>
    <xf numFmtId="0" fontId="0" fillId="2" borderId="13" xfId="0" applyFill="1" applyBorder="1"/>
    <xf numFmtId="0" fontId="0" fillId="2" borderId="14" xfId="0" applyFill="1" applyBorder="1"/>
    <xf numFmtId="0" fontId="4" fillId="4" borderId="6" xfId="0" applyFont="1" applyFill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6" xfId="0" applyBorder="1" applyAlignment="1">
      <alignment vertical="center" wrapText="1"/>
    </xf>
    <xf numFmtId="4" fontId="0" fillId="0" borderId="6" xfId="0" applyNumberFormat="1" applyBorder="1" applyAlignment="1">
      <alignment vertical="center"/>
    </xf>
    <xf numFmtId="0" fontId="0" fillId="0" borderId="6" xfId="0" applyBorder="1" applyAlignment="1">
      <alignment horizontal="right" vertical="center"/>
    </xf>
    <xf numFmtId="4" fontId="0" fillId="0" borderId="6" xfId="0" applyNumberFormat="1" applyBorder="1" applyAlignment="1">
      <alignment horizontal="right" vertical="center"/>
    </xf>
    <xf numFmtId="0" fontId="0" fillId="2" borderId="6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/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25" fillId="0" borderId="6" xfId="0" applyFont="1" applyFill="1" applyBorder="1" applyAlignment="1">
      <alignment horizontal="center" shrinkToFit="1"/>
    </xf>
    <xf numFmtId="0" fontId="26" fillId="0" borderId="6" xfId="0" applyFont="1" applyFill="1" applyBorder="1" applyAlignment="1"/>
    <xf numFmtId="0" fontId="27" fillId="0" borderId="6" xfId="0" applyFont="1" applyFill="1" applyBorder="1" applyAlignment="1">
      <alignment horizontal="center" shrinkToFit="1"/>
    </xf>
    <xf numFmtId="0" fontId="25" fillId="0" borderId="9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shrinkToFit="1"/>
    </xf>
    <xf numFmtId="0" fontId="0" fillId="0" borderId="3" xfId="0" applyBorder="1" applyAlignment="1"/>
    <xf numFmtId="0" fontId="7" fillId="0" borderId="3" xfId="0" applyFont="1" applyFill="1" applyBorder="1" applyAlignment="1">
      <alignment horizontal="center" shrinkToFit="1"/>
    </xf>
    <xf numFmtId="0" fontId="8" fillId="0" borderId="3" xfId="0" applyFont="1" applyFill="1" applyBorder="1" applyAlignment="1">
      <alignment horizontal="left" vertical="center" wrapText="1"/>
    </xf>
    <xf numFmtId="164" fontId="22" fillId="0" borderId="4" xfId="0" applyNumberFormat="1" applyFont="1" applyFill="1" applyBorder="1" applyAlignment="1">
      <alignment horizontal="center" vertical="center"/>
    </xf>
    <xf numFmtId="164" fontId="22" fillId="0" borderId="5" xfId="0" applyNumberFormat="1" applyFont="1" applyFill="1" applyBorder="1" applyAlignment="1">
      <alignment horizontal="center" vertical="center"/>
    </xf>
    <xf numFmtId="8" fontId="17" fillId="0" borderId="3" xfId="0" applyNumberFormat="1" applyFont="1" applyFill="1" applyBorder="1" applyAlignment="1">
      <alignment horizontal="center"/>
    </xf>
    <xf numFmtId="8" fontId="17" fillId="0" borderId="4" xfId="0" applyNumberFormat="1" applyFont="1" applyFill="1" applyBorder="1" applyAlignment="1">
      <alignment horizontal="center"/>
    </xf>
    <xf numFmtId="8" fontId="17" fillId="0" borderId="5" xfId="0" applyNumberFormat="1" applyFont="1" applyFill="1" applyBorder="1" applyAlignment="1">
      <alignment horizontal="center"/>
    </xf>
    <xf numFmtId="0" fontId="15" fillId="0" borderId="3" xfId="0" applyNumberFormat="1" applyFont="1" applyFill="1" applyBorder="1" applyAlignment="1">
      <alignment horizontal="center"/>
    </xf>
    <xf numFmtId="0" fontId="15" fillId="0" borderId="4" xfId="0" applyNumberFormat="1" applyFont="1" applyFill="1" applyBorder="1" applyAlignment="1">
      <alignment horizontal="center"/>
    </xf>
    <xf numFmtId="0" fontId="15" fillId="0" borderId="5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0</xdr:row>
      <xdr:rowOff>76200</xdr:rowOff>
    </xdr:from>
    <xdr:to>
      <xdr:col>2</xdr:col>
      <xdr:colOff>180975</xdr:colOff>
      <xdr:row>1</xdr:row>
      <xdr:rowOff>491066</xdr:rowOff>
    </xdr:to>
    <xdr:pic>
      <xdr:nvPicPr>
        <xdr:cNvPr id="3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76200"/>
          <a:ext cx="1600200" cy="16721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781050</xdr:colOff>
      <xdr:row>0</xdr:row>
      <xdr:rowOff>85725</xdr:rowOff>
    </xdr:from>
    <xdr:to>
      <xdr:col>2</xdr:col>
      <xdr:colOff>828675</xdr:colOff>
      <xdr:row>0</xdr:row>
      <xdr:rowOff>1704975</xdr:rowOff>
    </xdr:to>
    <xdr:pic>
      <xdr:nvPicPr>
        <xdr:cNvPr id="4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85725"/>
          <a:ext cx="21050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view="pageBreakPreview" zoomScaleNormal="100" zoomScaleSheetLayoutView="100" workbookViewId="0">
      <pane ySplit="8" topLeftCell="A39" activePane="bottomLeft" state="frozen"/>
      <selection pane="bottomLeft" activeCell="E14" sqref="E14"/>
    </sheetView>
  </sheetViews>
  <sheetFormatPr defaultRowHeight="15"/>
  <cols>
    <col min="1" max="1" width="12" customWidth="1"/>
    <col min="2" max="3" width="13" customWidth="1"/>
    <col min="4" max="4" width="13" style="64" customWidth="1"/>
    <col min="5" max="5" width="80" customWidth="1"/>
    <col min="6" max="7" width="10" customWidth="1"/>
    <col min="8" max="8" width="13" customWidth="1"/>
    <col min="9" max="11" width="17" customWidth="1"/>
  </cols>
  <sheetData>
    <row r="1" spans="1:11" ht="99" customHeight="1">
      <c r="A1" s="71" t="s">
        <v>69</v>
      </c>
      <c r="B1" s="72"/>
      <c r="C1" s="72"/>
      <c r="D1" s="72"/>
      <c r="E1" s="72"/>
      <c r="F1" s="72"/>
      <c r="G1" s="72"/>
      <c r="H1" s="72"/>
      <c r="I1" s="31"/>
      <c r="J1" s="31"/>
      <c r="K1" s="31"/>
    </row>
    <row r="2" spans="1:11" ht="49.5" customHeight="1">
      <c r="A2" s="73" t="s">
        <v>70</v>
      </c>
      <c r="B2" s="72"/>
      <c r="C2" s="72"/>
      <c r="D2" s="72"/>
      <c r="E2" s="72"/>
      <c r="F2" s="72"/>
      <c r="G2" s="72"/>
      <c r="H2" s="72"/>
      <c r="I2" s="69" t="s">
        <v>0</v>
      </c>
      <c r="J2" s="70"/>
      <c r="K2" s="31"/>
    </row>
    <row r="3" spans="1:11" ht="17.100000000000001" customHeight="1">
      <c r="A3" s="30" t="s">
        <v>1</v>
      </c>
      <c r="B3" s="31"/>
      <c r="C3" s="31"/>
      <c r="D3" s="60"/>
      <c r="E3" s="32"/>
      <c r="F3" s="31"/>
      <c r="G3" s="31"/>
      <c r="H3" s="31"/>
      <c r="I3" s="31"/>
      <c r="J3" s="31"/>
      <c r="K3" s="31"/>
    </row>
    <row r="4" spans="1:11" ht="17.100000000000001" customHeight="1">
      <c r="A4" s="30" t="s">
        <v>2</v>
      </c>
      <c r="B4" s="31"/>
      <c r="C4" s="31"/>
      <c r="D4" s="60"/>
      <c r="E4" s="32"/>
      <c r="F4" s="31"/>
      <c r="G4" s="31"/>
      <c r="H4" s="31"/>
      <c r="I4" s="31"/>
      <c r="J4" s="31"/>
      <c r="K4" s="31"/>
    </row>
    <row r="5" spans="1:11" ht="20.100000000000001" customHeight="1">
      <c r="A5" s="30" t="s">
        <v>3</v>
      </c>
      <c r="B5" s="31"/>
      <c r="C5" s="31"/>
      <c r="D5" s="60"/>
      <c r="E5" s="33" t="s">
        <v>4</v>
      </c>
      <c r="F5" s="31"/>
      <c r="G5" s="31"/>
      <c r="H5" s="31"/>
      <c r="I5" s="31"/>
      <c r="J5" s="31"/>
      <c r="K5" s="31"/>
    </row>
    <row r="6" spans="1:11" ht="21">
      <c r="A6" s="34" t="s">
        <v>91</v>
      </c>
      <c r="B6" s="31"/>
      <c r="C6" s="31"/>
      <c r="D6" s="60"/>
      <c r="E6" s="31"/>
      <c r="F6" s="31"/>
      <c r="G6" s="31"/>
      <c r="H6" s="31"/>
      <c r="I6" s="31"/>
      <c r="J6" s="31"/>
      <c r="K6" s="31"/>
    </row>
    <row r="7" spans="1:11" ht="8.1" customHeight="1">
      <c r="A7" s="31"/>
      <c r="B7" s="31"/>
      <c r="C7" s="31"/>
      <c r="D7" s="60"/>
      <c r="E7" s="31"/>
      <c r="F7" s="31"/>
      <c r="G7" s="31"/>
      <c r="H7" s="31"/>
      <c r="I7" s="31"/>
      <c r="J7" s="31"/>
      <c r="K7" s="31"/>
    </row>
    <row r="8" spans="1:11" ht="20.100000000000001" customHeight="1">
      <c r="A8" s="35" t="s">
        <v>5</v>
      </c>
      <c r="B8" s="35" t="s">
        <v>6</v>
      </c>
      <c r="C8" s="35" t="s">
        <v>7</v>
      </c>
      <c r="D8" s="61" t="s">
        <v>8</v>
      </c>
      <c r="E8" s="35" t="s">
        <v>9</v>
      </c>
      <c r="F8" s="35" t="s">
        <v>10</v>
      </c>
      <c r="G8" s="35" t="s">
        <v>11</v>
      </c>
      <c r="H8" s="35" t="s">
        <v>12</v>
      </c>
      <c r="I8" s="35" t="s">
        <v>13</v>
      </c>
      <c r="J8" s="35" t="s">
        <v>14</v>
      </c>
      <c r="K8" s="35" t="s">
        <v>15</v>
      </c>
    </row>
    <row r="9" spans="1:11" ht="24.95" customHeight="1">
      <c r="A9" s="36" t="s">
        <v>16</v>
      </c>
      <c r="B9" s="36"/>
      <c r="C9" s="36"/>
      <c r="D9" s="54"/>
      <c r="E9" s="37" t="s">
        <v>17</v>
      </c>
      <c r="F9" s="36"/>
      <c r="G9" s="36"/>
      <c r="H9" s="38"/>
      <c r="I9" s="38"/>
      <c r="J9" s="38">
        <f>J11</f>
        <v>1900.02</v>
      </c>
      <c r="K9" s="38">
        <v>2280</v>
      </c>
    </row>
    <row r="10" spans="1:11">
      <c r="A10" s="39"/>
      <c r="B10" s="39"/>
      <c r="C10" s="39"/>
      <c r="D10" s="62"/>
      <c r="E10" s="40"/>
      <c r="F10" s="58"/>
      <c r="G10" s="58"/>
      <c r="H10" s="59"/>
      <c r="I10" s="59"/>
      <c r="J10" s="59"/>
      <c r="K10" s="59"/>
    </row>
    <row r="11" spans="1:11">
      <c r="A11" s="39" t="s">
        <v>18</v>
      </c>
      <c r="B11" s="39" t="s">
        <v>19</v>
      </c>
      <c r="C11" s="39" t="s">
        <v>20</v>
      </c>
      <c r="D11" s="62" t="s">
        <v>21</v>
      </c>
      <c r="E11" s="40" t="s">
        <v>22</v>
      </c>
      <c r="F11" s="58" t="s">
        <v>23</v>
      </c>
      <c r="G11" s="58">
        <v>6</v>
      </c>
      <c r="H11" s="59">
        <v>316.67</v>
      </c>
      <c r="I11" s="59">
        <v>380</v>
      </c>
      <c r="J11" s="59">
        <v>1900.02</v>
      </c>
      <c r="K11" s="59">
        <v>2280</v>
      </c>
    </row>
    <row r="12" spans="1:11" ht="24.95" customHeight="1">
      <c r="A12" s="36" t="s">
        <v>24</v>
      </c>
      <c r="B12" s="36"/>
      <c r="C12" s="36"/>
      <c r="D12" s="54"/>
      <c r="E12" s="37" t="s">
        <v>25</v>
      </c>
      <c r="F12" s="36"/>
      <c r="G12" s="36"/>
      <c r="H12" s="38"/>
      <c r="I12" s="38"/>
      <c r="J12" s="38">
        <f>SUM(J14:J20)</f>
        <v>100179.75</v>
      </c>
      <c r="K12" s="38">
        <v>120159.65</v>
      </c>
    </row>
    <row r="13" spans="1:11">
      <c r="A13" s="39"/>
      <c r="B13" s="39"/>
      <c r="C13" s="39"/>
      <c r="D13" s="62"/>
      <c r="E13" s="40"/>
      <c r="F13" s="39"/>
      <c r="G13" s="39"/>
      <c r="H13" s="41"/>
      <c r="I13" s="41"/>
      <c r="J13" s="41"/>
      <c r="K13" s="41"/>
    </row>
    <row r="14" spans="1:11" ht="30">
      <c r="A14" s="39" t="s">
        <v>26</v>
      </c>
      <c r="B14" s="39" t="s">
        <v>19</v>
      </c>
      <c r="C14" s="39" t="s">
        <v>20</v>
      </c>
      <c r="D14" s="62" t="s">
        <v>27</v>
      </c>
      <c r="E14" s="40" t="s">
        <v>28</v>
      </c>
      <c r="F14" s="39" t="s">
        <v>23</v>
      </c>
      <c r="G14" s="39">
        <v>2089.62</v>
      </c>
      <c r="H14" s="41">
        <v>0.51</v>
      </c>
      <c r="I14" s="41">
        <v>0.61</v>
      </c>
      <c r="J14" s="41">
        <v>1065.7</v>
      </c>
      <c r="K14" s="41">
        <v>1274.6600000000001</v>
      </c>
    </row>
    <row r="15" spans="1:11">
      <c r="A15" s="39" t="s">
        <v>29</v>
      </c>
      <c r="B15" s="39" t="s">
        <v>19</v>
      </c>
      <c r="C15" s="39" t="s">
        <v>20</v>
      </c>
      <c r="D15" s="62">
        <v>41722</v>
      </c>
      <c r="E15" s="40" t="s">
        <v>30</v>
      </c>
      <c r="F15" s="39" t="s">
        <v>31</v>
      </c>
      <c r="G15" s="39">
        <v>334.34</v>
      </c>
      <c r="H15" s="41">
        <v>4.63</v>
      </c>
      <c r="I15" s="41">
        <v>5.55</v>
      </c>
      <c r="J15" s="41">
        <v>1547.99</v>
      </c>
      <c r="K15" s="41">
        <v>1855.58</v>
      </c>
    </row>
    <row r="16" spans="1:11">
      <c r="A16" s="39" t="s">
        <v>32</v>
      </c>
      <c r="B16" s="39" t="s">
        <v>19</v>
      </c>
      <c r="C16" s="39" t="s">
        <v>20</v>
      </c>
      <c r="D16" s="62">
        <v>72961</v>
      </c>
      <c r="E16" s="40" t="s">
        <v>33</v>
      </c>
      <c r="F16" s="39" t="s">
        <v>23</v>
      </c>
      <c r="G16" s="39">
        <v>2089.62</v>
      </c>
      <c r="H16" s="41">
        <v>1.34</v>
      </c>
      <c r="I16" s="41">
        <v>1.6</v>
      </c>
      <c r="J16" s="41">
        <v>2800.09</v>
      </c>
      <c r="K16" s="41">
        <v>3343.39</v>
      </c>
    </row>
    <row r="17" spans="1:11">
      <c r="A17" s="39" t="s">
        <v>34</v>
      </c>
      <c r="B17" s="39" t="s">
        <v>19</v>
      </c>
      <c r="C17" s="39" t="s">
        <v>20</v>
      </c>
      <c r="D17" s="62">
        <v>96401</v>
      </c>
      <c r="E17" s="40" t="s">
        <v>35</v>
      </c>
      <c r="F17" s="39" t="s">
        <v>23</v>
      </c>
      <c r="G17" s="39">
        <v>2089.62</v>
      </c>
      <c r="H17" s="41">
        <v>6.77</v>
      </c>
      <c r="I17" s="41">
        <v>8.1199999999999992</v>
      </c>
      <c r="J17" s="41">
        <v>14146.72</v>
      </c>
      <c r="K17" s="41">
        <v>16967.71</v>
      </c>
    </row>
    <row r="18" spans="1:11">
      <c r="A18" s="39" t="s">
        <v>36</v>
      </c>
      <c r="B18" s="39" t="s">
        <v>19</v>
      </c>
      <c r="C18" s="39" t="s">
        <v>20</v>
      </c>
      <c r="D18" s="62">
        <v>72943</v>
      </c>
      <c r="E18" s="40" t="s">
        <v>37</v>
      </c>
      <c r="F18" s="39" t="s">
        <v>23</v>
      </c>
      <c r="G18" s="39">
        <v>2089.62</v>
      </c>
      <c r="H18" s="41">
        <v>1.93</v>
      </c>
      <c r="I18" s="41">
        <v>2.31</v>
      </c>
      <c r="J18" s="41">
        <v>4032.96</v>
      </c>
      <c r="K18" s="41">
        <v>4827.0200000000004</v>
      </c>
    </row>
    <row r="19" spans="1:11">
      <c r="A19" s="39" t="s">
        <v>38</v>
      </c>
      <c r="B19" s="39" t="s">
        <v>19</v>
      </c>
      <c r="C19" s="39" t="s">
        <v>20</v>
      </c>
      <c r="D19" s="62">
        <v>72840</v>
      </c>
      <c r="E19" s="40" t="s">
        <v>39</v>
      </c>
      <c r="F19" s="39" t="s">
        <v>40</v>
      </c>
      <c r="G19" s="39">
        <v>5953.56</v>
      </c>
      <c r="H19" s="41">
        <v>0.61</v>
      </c>
      <c r="I19" s="41">
        <v>0.73</v>
      </c>
      <c r="J19" s="41">
        <v>3631.67</v>
      </c>
      <c r="K19" s="41">
        <v>4346.09</v>
      </c>
    </row>
    <row r="20" spans="1:11" ht="45">
      <c r="A20" s="39" t="s">
        <v>41</v>
      </c>
      <c r="B20" s="39" t="s">
        <v>19</v>
      </c>
      <c r="C20" s="39" t="s">
        <v>20</v>
      </c>
      <c r="D20" s="62">
        <v>96000</v>
      </c>
      <c r="E20" s="40" t="s">
        <v>98</v>
      </c>
      <c r="F20" s="39" t="s">
        <v>31</v>
      </c>
      <c r="G20" s="39">
        <v>85.47</v>
      </c>
      <c r="H20" s="41">
        <v>853.57</v>
      </c>
      <c r="I20" s="41">
        <v>1024.28</v>
      </c>
      <c r="J20" s="41">
        <v>72954.62</v>
      </c>
      <c r="K20" s="41">
        <v>87545.21</v>
      </c>
    </row>
    <row r="21" spans="1:11" ht="24.95" customHeight="1">
      <c r="A21" s="36" t="s">
        <v>42</v>
      </c>
      <c r="B21" s="36"/>
      <c r="C21" s="36"/>
      <c r="D21" s="54"/>
      <c r="E21" s="37" t="s">
        <v>43</v>
      </c>
      <c r="F21" s="36"/>
      <c r="G21" s="36"/>
      <c r="H21" s="38"/>
      <c r="I21" s="38"/>
      <c r="J21" s="38">
        <f>SUM(J22:J23)</f>
        <v>47875.309229999999</v>
      </c>
      <c r="K21" s="38">
        <f>SUM(K22:K23)</f>
        <v>57445.245095999991</v>
      </c>
    </row>
    <row r="22" spans="1:11" ht="45">
      <c r="A22" s="55" t="s">
        <v>44</v>
      </c>
      <c r="B22" s="55" t="s">
        <v>19</v>
      </c>
      <c r="C22" s="55" t="s">
        <v>20</v>
      </c>
      <c r="D22" s="62">
        <v>94267</v>
      </c>
      <c r="E22" s="56" t="s">
        <v>45</v>
      </c>
      <c r="F22" s="55" t="s">
        <v>46</v>
      </c>
      <c r="G22" s="55">
        <v>501.08550000000002</v>
      </c>
      <c r="H22" s="57">
        <v>34.26</v>
      </c>
      <c r="I22" s="57">
        <f>SUM(H22*1.2)</f>
        <v>41.111999999999995</v>
      </c>
      <c r="J22" s="57">
        <f>SUM(H22*G22)</f>
        <v>17167.18923</v>
      </c>
      <c r="K22" s="57">
        <f>SUM(G22*I22)</f>
        <v>20600.627075999997</v>
      </c>
    </row>
    <row r="23" spans="1:11" ht="54" customHeight="1">
      <c r="A23" s="55" t="s">
        <v>95</v>
      </c>
      <c r="B23" s="55" t="s">
        <v>19</v>
      </c>
      <c r="C23" s="55" t="s">
        <v>20</v>
      </c>
      <c r="D23" s="62">
        <v>94993</v>
      </c>
      <c r="E23" s="56" t="s">
        <v>96</v>
      </c>
      <c r="F23" s="55" t="s">
        <v>23</v>
      </c>
      <c r="G23" s="55">
        <v>641.89229999999998</v>
      </c>
      <c r="H23" s="57">
        <v>47.84</v>
      </c>
      <c r="I23" s="57">
        <v>57.4</v>
      </c>
      <c r="J23" s="57">
        <v>30708.12</v>
      </c>
      <c r="K23" s="57">
        <f>SUM(G23*I23)</f>
        <v>36844.618019999994</v>
      </c>
    </row>
    <row r="24" spans="1:11" ht="24.95" customHeight="1">
      <c r="A24" s="36" t="s">
        <v>47</v>
      </c>
      <c r="B24" s="36"/>
      <c r="C24" s="36"/>
      <c r="D24" s="54"/>
      <c r="E24" s="37" t="s">
        <v>48</v>
      </c>
      <c r="F24" s="36"/>
      <c r="G24" s="36"/>
      <c r="H24" s="38"/>
      <c r="I24" s="38"/>
      <c r="J24" s="38">
        <f>J26</f>
        <v>1531.87</v>
      </c>
      <c r="K24" s="38">
        <v>1838.24</v>
      </c>
    </row>
    <row r="25" spans="1:11">
      <c r="A25" s="39"/>
      <c r="B25" s="39"/>
      <c r="C25" s="39"/>
      <c r="D25" s="62"/>
      <c r="E25" s="40"/>
      <c r="F25" s="39"/>
      <c r="G25" s="39"/>
      <c r="H25" s="41"/>
      <c r="I25" s="41"/>
      <c r="J25" s="41"/>
      <c r="K25" s="41"/>
    </row>
    <row r="26" spans="1:11" ht="30">
      <c r="A26" s="39" t="s">
        <v>49</v>
      </c>
      <c r="B26" s="39" t="s">
        <v>19</v>
      </c>
      <c r="C26" s="39" t="s">
        <v>20</v>
      </c>
      <c r="D26" s="62">
        <v>72947</v>
      </c>
      <c r="E26" s="40" t="s">
        <v>50</v>
      </c>
      <c r="F26" s="39" t="s">
        <v>23</v>
      </c>
      <c r="G26" s="39">
        <v>106.38</v>
      </c>
      <c r="H26" s="41">
        <v>14.4</v>
      </c>
      <c r="I26" s="41">
        <v>17.28</v>
      </c>
      <c r="J26" s="41">
        <v>1531.87</v>
      </c>
      <c r="K26" s="41">
        <v>1838.24</v>
      </c>
    </row>
    <row r="27" spans="1:11" ht="24.95" customHeight="1">
      <c r="A27" s="36" t="s">
        <v>51</v>
      </c>
      <c r="B27" s="36"/>
      <c r="C27" s="36"/>
      <c r="D27" s="54"/>
      <c r="E27" s="37" t="s">
        <v>52</v>
      </c>
      <c r="F27" s="36"/>
      <c r="G27" s="36"/>
      <c r="H27" s="38"/>
      <c r="I27" s="38"/>
      <c r="J27" s="38">
        <f>SUM(J29:J36)</f>
        <v>98565.73</v>
      </c>
      <c r="K27" s="38">
        <f>SUM(K29:K35)</f>
        <v>118276.9656</v>
      </c>
    </row>
    <row r="28" spans="1:11">
      <c r="A28" s="39"/>
      <c r="B28" s="39"/>
      <c r="C28" s="39"/>
      <c r="D28" s="62"/>
      <c r="E28" s="40"/>
      <c r="F28" s="39"/>
      <c r="G28" s="39"/>
      <c r="H28" s="41"/>
      <c r="I28" s="41"/>
      <c r="J28" s="41"/>
      <c r="K28" s="41"/>
    </row>
    <row r="29" spans="1:11" ht="45">
      <c r="A29" s="39" t="s">
        <v>53</v>
      </c>
      <c r="B29" s="39" t="s">
        <v>19</v>
      </c>
      <c r="C29" s="39" t="s">
        <v>20</v>
      </c>
      <c r="D29" s="62">
        <v>83659</v>
      </c>
      <c r="E29" s="40" t="s">
        <v>54</v>
      </c>
      <c r="F29" s="39" t="s">
        <v>55</v>
      </c>
      <c r="G29" s="39">
        <v>12</v>
      </c>
      <c r="H29" s="41">
        <v>767.7</v>
      </c>
      <c r="I29" s="41">
        <v>921.23900000000003</v>
      </c>
      <c r="J29" s="41">
        <v>9212.2999999999993</v>
      </c>
      <c r="K29" s="41">
        <f>SUM(I29*G29)</f>
        <v>11054.868</v>
      </c>
    </row>
    <row r="30" spans="1:11" ht="45">
      <c r="A30" s="39" t="s">
        <v>56</v>
      </c>
      <c r="B30" s="39" t="s">
        <v>19</v>
      </c>
      <c r="C30" s="39" t="s">
        <v>20</v>
      </c>
      <c r="D30" s="62">
        <v>92212</v>
      </c>
      <c r="E30" s="40" t="s">
        <v>57</v>
      </c>
      <c r="F30" s="39" t="s">
        <v>46</v>
      </c>
      <c r="G30" s="39">
        <v>363.5</v>
      </c>
      <c r="H30" s="41">
        <v>150.30000000000001</v>
      </c>
      <c r="I30" s="41">
        <v>180.36</v>
      </c>
      <c r="J30" s="41">
        <v>54664.11</v>
      </c>
      <c r="K30" s="41">
        <v>65596.929999999993</v>
      </c>
    </row>
    <row r="31" spans="1:11" ht="30">
      <c r="A31" s="39" t="s">
        <v>58</v>
      </c>
      <c r="B31" s="39" t="s">
        <v>19</v>
      </c>
      <c r="C31" s="39" t="s">
        <v>20</v>
      </c>
      <c r="D31" s="62">
        <v>72917</v>
      </c>
      <c r="E31" s="40" t="s">
        <v>59</v>
      </c>
      <c r="F31" s="39" t="s">
        <v>31</v>
      </c>
      <c r="G31" s="39">
        <v>1060.4000000000001</v>
      </c>
      <c r="H31" s="41">
        <v>12.16</v>
      </c>
      <c r="I31" s="41">
        <v>14.59</v>
      </c>
      <c r="J31" s="41">
        <v>12894.46</v>
      </c>
      <c r="K31" s="41">
        <v>15471.23</v>
      </c>
    </row>
    <row r="32" spans="1:11" ht="45">
      <c r="A32" s="39" t="s">
        <v>60</v>
      </c>
      <c r="B32" s="39" t="s">
        <v>19</v>
      </c>
      <c r="C32" s="39" t="s">
        <v>20</v>
      </c>
      <c r="D32" s="62" t="s">
        <v>61</v>
      </c>
      <c r="E32" s="40" t="s">
        <v>62</v>
      </c>
      <c r="F32" s="39" t="s">
        <v>55</v>
      </c>
      <c r="G32" s="39">
        <v>7</v>
      </c>
      <c r="H32" s="41">
        <v>1331.51</v>
      </c>
      <c r="I32" s="41">
        <v>1597.8</v>
      </c>
      <c r="J32" s="41">
        <v>9320.57</v>
      </c>
      <c r="K32" s="41">
        <v>11184.67</v>
      </c>
    </row>
    <row r="33" spans="1:11" ht="45">
      <c r="A33" s="39" t="s">
        <v>63</v>
      </c>
      <c r="B33" s="39" t="s">
        <v>19</v>
      </c>
      <c r="C33" s="39" t="s">
        <v>20</v>
      </c>
      <c r="D33" s="62">
        <v>83627</v>
      </c>
      <c r="E33" s="40" t="s">
        <v>64</v>
      </c>
      <c r="F33" s="39" t="s">
        <v>55</v>
      </c>
      <c r="G33" s="39">
        <v>7</v>
      </c>
      <c r="H33" s="41">
        <v>399.98899999999998</v>
      </c>
      <c r="I33" s="41">
        <f>SUM(H33*1.2)</f>
        <v>479.98679999999996</v>
      </c>
      <c r="J33" s="41">
        <v>2799.86</v>
      </c>
      <c r="K33" s="41">
        <f>SUM(I33*G33)</f>
        <v>3359.9075999999995</v>
      </c>
    </row>
    <row r="34" spans="1:11" ht="45">
      <c r="A34" s="39" t="s">
        <v>65</v>
      </c>
      <c r="B34" s="39" t="s">
        <v>19</v>
      </c>
      <c r="C34" s="39" t="s">
        <v>20</v>
      </c>
      <c r="D34" s="62">
        <v>92210</v>
      </c>
      <c r="E34" s="40" t="s">
        <v>66</v>
      </c>
      <c r="F34" s="39" t="s">
        <v>46</v>
      </c>
      <c r="G34" s="39">
        <v>97.35</v>
      </c>
      <c r="H34" s="41">
        <v>93</v>
      </c>
      <c r="I34" s="41">
        <v>111.6</v>
      </c>
      <c r="J34" s="41">
        <v>9053.51</v>
      </c>
      <c r="K34" s="41">
        <v>10864.26</v>
      </c>
    </row>
    <row r="35" spans="1:11" ht="30">
      <c r="A35" s="39" t="s">
        <v>67</v>
      </c>
      <c r="B35" s="39" t="s">
        <v>19</v>
      </c>
      <c r="C35" s="39" t="s">
        <v>20</v>
      </c>
      <c r="D35" s="62">
        <v>97983</v>
      </c>
      <c r="E35" s="40" t="s">
        <v>68</v>
      </c>
      <c r="F35" s="39" t="s">
        <v>46</v>
      </c>
      <c r="G35" s="55">
        <v>2</v>
      </c>
      <c r="H35" s="57">
        <v>310.45999999999998</v>
      </c>
      <c r="I35" s="57">
        <v>372.55</v>
      </c>
      <c r="J35" s="57">
        <v>620.91999999999996</v>
      </c>
      <c r="K35" s="57">
        <v>745.1</v>
      </c>
    </row>
    <row r="36" spans="1:11">
      <c r="A36" s="39"/>
      <c r="B36" s="39"/>
      <c r="C36" s="39"/>
      <c r="D36" s="62"/>
      <c r="E36" s="42"/>
      <c r="F36" s="42"/>
      <c r="G36" s="41"/>
      <c r="H36" s="41"/>
      <c r="I36" s="41"/>
      <c r="J36" s="41"/>
      <c r="K36" s="41"/>
    </row>
    <row r="37" spans="1:11" ht="25.5" customHeight="1">
      <c r="A37" s="39"/>
      <c r="B37" s="39"/>
      <c r="C37" s="39"/>
      <c r="D37" s="62"/>
      <c r="E37" s="40"/>
      <c r="F37" s="39"/>
      <c r="G37" s="39"/>
      <c r="H37" s="41"/>
      <c r="I37" s="41"/>
      <c r="J37" s="41">
        <f>SUM(J9+J12+J21+J24+J27)</f>
        <v>250052.67923000001</v>
      </c>
      <c r="K37" s="41">
        <f>SUM(K9+K12+K21+K24+K27)-0.1</f>
        <v>300000.000696</v>
      </c>
    </row>
    <row r="38" spans="1:11">
      <c r="A38" s="39"/>
      <c r="B38" s="39"/>
      <c r="C38" s="39"/>
      <c r="D38" s="62"/>
      <c r="E38" s="45" t="s">
        <v>92</v>
      </c>
      <c r="F38" s="39"/>
      <c r="G38" s="39"/>
      <c r="H38" s="41"/>
      <c r="I38" s="41"/>
      <c r="J38" s="41"/>
      <c r="K38" s="41"/>
    </row>
    <row r="39" spans="1:11" ht="15.75">
      <c r="A39" s="39"/>
      <c r="B39" s="39"/>
      <c r="C39" s="39"/>
      <c r="D39" s="62"/>
      <c r="E39" s="40"/>
      <c r="F39" s="39"/>
      <c r="G39" s="39"/>
      <c r="H39" s="41"/>
      <c r="I39" s="43" t="s">
        <v>14</v>
      </c>
      <c r="J39" s="43"/>
      <c r="K39" s="43">
        <f>SUM(J9+J12+J21+J24+J27)</f>
        <v>250052.67923000001</v>
      </c>
    </row>
    <row r="40" spans="1:11" ht="15.75">
      <c r="A40" s="39"/>
      <c r="B40" s="39"/>
      <c r="C40" s="39"/>
      <c r="D40" s="62"/>
      <c r="E40" s="40"/>
      <c r="F40" s="39"/>
      <c r="G40" s="39"/>
      <c r="H40" s="41"/>
      <c r="I40" s="43" t="s">
        <v>84</v>
      </c>
      <c r="J40" s="43"/>
      <c r="K40" s="43">
        <f>SUM(K9+K12+K21+K24+K27)-0.1</f>
        <v>300000.000696</v>
      </c>
    </row>
    <row r="41" spans="1:11" ht="15.75">
      <c r="A41" s="39"/>
      <c r="B41" s="39"/>
      <c r="C41" s="39"/>
      <c r="D41" s="62"/>
      <c r="E41" s="40"/>
      <c r="F41" s="39"/>
      <c r="G41" s="39"/>
      <c r="H41" s="41"/>
      <c r="I41" s="43" t="s">
        <v>15</v>
      </c>
      <c r="J41" s="43"/>
      <c r="K41" s="43">
        <f>SUM(K9+K12+K21+K24+K27)-0.1</f>
        <v>300000.000696</v>
      </c>
    </row>
    <row r="42" spans="1:11">
      <c r="A42" s="44"/>
      <c r="B42" s="44"/>
      <c r="C42" s="44"/>
      <c r="D42" s="63" t="s">
        <v>97</v>
      </c>
      <c r="E42" s="44"/>
      <c r="F42" s="44"/>
      <c r="G42" s="39"/>
      <c r="H42" s="39"/>
      <c r="I42" s="39"/>
      <c r="J42" s="39"/>
      <c r="K42" s="39"/>
    </row>
    <row r="43" spans="1:11">
      <c r="A43" s="44"/>
      <c r="B43" s="44"/>
      <c r="C43" s="44"/>
      <c r="D43" s="63"/>
      <c r="E43" s="44"/>
      <c r="F43" s="66" t="s">
        <v>89</v>
      </c>
      <c r="G43" s="67"/>
      <c r="H43" s="68"/>
      <c r="I43" s="39"/>
      <c r="J43" s="39"/>
      <c r="K43" s="39"/>
    </row>
    <row r="44" spans="1:11">
      <c r="A44" s="44" t="s">
        <v>85</v>
      </c>
      <c r="B44" s="44"/>
      <c r="C44" s="44"/>
      <c r="D44" s="63"/>
      <c r="E44" s="44"/>
      <c r="F44" s="66" t="s">
        <v>87</v>
      </c>
      <c r="G44" s="67"/>
      <c r="H44" s="68"/>
      <c r="I44" s="39"/>
      <c r="J44" s="39"/>
      <c r="K44" s="39"/>
    </row>
    <row r="45" spans="1:11">
      <c r="A45" s="44" t="s">
        <v>86</v>
      </c>
      <c r="B45" s="44"/>
      <c r="C45" s="44"/>
      <c r="D45" s="63"/>
      <c r="E45" s="44"/>
      <c r="F45" s="66" t="s">
        <v>90</v>
      </c>
      <c r="G45" s="67"/>
      <c r="H45" s="68"/>
      <c r="I45" s="39"/>
      <c r="J45" s="39"/>
      <c r="K45" s="39"/>
    </row>
    <row r="46" spans="1:11">
      <c r="A46" s="44" t="s">
        <v>88</v>
      </c>
      <c r="B46" s="44"/>
      <c r="C46" s="44"/>
      <c r="D46" s="63"/>
      <c r="E46" s="44"/>
      <c r="F46" s="44"/>
      <c r="G46" s="39"/>
      <c r="H46" s="39"/>
      <c r="I46" s="39"/>
      <c r="J46" s="39"/>
      <c r="K46" s="39"/>
    </row>
  </sheetData>
  <sheetProtection formatCells="0" formatColumns="0" formatRows="0" insertColumns="0" insertRows="0" insertHyperlinks="0" deleteColumns="0" deleteRows="0" sort="0" autoFilter="0" pivotTables="0"/>
  <autoFilter ref="A8:K8"/>
  <mergeCells count="6">
    <mergeCell ref="F45:H45"/>
    <mergeCell ref="I2:J2"/>
    <mergeCell ref="A1:H1"/>
    <mergeCell ref="A2:H2"/>
    <mergeCell ref="F43:H43"/>
    <mergeCell ref="F44:H44"/>
  </mergeCells>
  <pageMargins left="0.9055118110236221" right="0.31496062992125984" top="0.74803149606299213" bottom="0.15748031496062992" header="0.31496062992125984" footer="0.31496062992125984"/>
  <pageSetup paperSize="9" scale="45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view="pageBreakPreview" zoomScaleNormal="100" zoomScaleSheetLayoutView="100" workbookViewId="0">
      <pane ySplit="7" topLeftCell="A8" activePane="bottomLeft" state="frozen"/>
      <selection pane="bottomLeft" activeCell="C14" sqref="C14"/>
    </sheetView>
  </sheetViews>
  <sheetFormatPr defaultRowHeight="15"/>
  <cols>
    <col min="1" max="1" width="12" customWidth="1"/>
    <col min="2" max="2" width="18.85546875" customWidth="1"/>
    <col min="3" max="3" width="16" customWidth="1"/>
    <col min="4" max="4" width="13" customWidth="1"/>
    <col min="5" max="5" width="29.85546875" customWidth="1"/>
    <col min="6" max="6" width="23.85546875" customWidth="1"/>
    <col min="7" max="7" width="20.7109375" customWidth="1"/>
  </cols>
  <sheetData>
    <row r="1" spans="1:7" ht="141" customHeight="1">
      <c r="A1" s="47"/>
      <c r="B1" s="48"/>
      <c r="C1" s="48"/>
      <c r="D1" s="74" t="s">
        <v>80</v>
      </c>
      <c r="E1" s="74"/>
      <c r="F1" s="74"/>
      <c r="G1" s="74"/>
    </row>
    <row r="2" spans="1:7" ht="17.100000000000001" customHeight="1">
      <c r="A2" s="49" t="s">
        <v>1</v>
      </c>
      <c r="B2" s="50"/>
      <c r="C2" s="50"/>
      <c r="D2" s="75" t="s">
        <v>83</v>
      </c>
      <c r="E2" s="75"/>
      <c r="F2" s="75"/>
      <c r="G2" s="75"/>
    </row>
    <row r="3" spans="1:7" ht="17.100000000000001" customHeight="1">
      <c r="A3" s="49" t="s">
        <v>2</v>
      </c>
      <c r="B3" s="50"/>
      <c r="C3" s="50"/>
      <c r="D3" s="76"/>
      <c r="E3" s="76"/>
      <c r="F3" s="76"/>
      <c r="G3" s="76"/>
    </row>
    <row r="4" spans="1:7" ht="20.100000000000001" customHeight="1">
      <c r="A4" s="49" t="s">
        <v>94</v>
      </c>
      <c r="B4" s="50"/>
      <c r="C4" s="50"/>
      <c r="D4" s="76"/>
      <c r="E4" s="76"/>
      <c r="F4" s="76"/>
      <c r="G4" s="76"/>
    </row>
    <row r="5" spans="1:7">
      <c r="A5" s="51"/>
      <c r="B5" s="1"/>
      <c r="C5" s="1"/>
      <c r="D5" s="77"/>
      <c r="E5" s="77"/>
      <c r="F5" s="77"/>
      <c r="G5" s="77"/>
    </row>
    <row r="6" spans="1:7" ht="30.75" customHeight="1" thickBot="1">
      <c r="A6" s="52"/>
      <c r="B6" s="53"/>
      <c r="C6" s="53"/>
      <c r="D6" s="53"/>
      <c r="E6" s="53"/>
      <c r="F6" s="53"/>
      <c r="G6" s="53"/>
    </row>
    <row r="7" spans="1:7" ht="35.25" customHeight="1">
      <c r="A7" s="46" t="s">
        <v>5</v>
      </c>
      <c r="B7" s="46" t="s">
        <v>6</v>
      </c>
      <c r="C7" s="46" t="s">
        <v>7</v>
      </c>
      <c r="D7" s="46" t="s">
        <v>8</v>
      </c>
      <c r="E7" s="46" t="s">
        <v>9</v>
      </c>
      <c r="F7" s="46"/>
      <c r="G7" s="46"/>
    </row>
    <row r="8" spans="1:7" ht="24.95" customHeight="1">
      <c r="A8" s="78" t="s">
        <v>69</v>
      </c>
      <c r="B8" s="79"/>
      <c r="C8" s="79"/>
      <c r="D8" s="79"/>
      <c r="E8" s="79"/>
      <c r="F8" s="79"/>
      <c r="G8" s="79"/>
    </row>
    <row r="9" spans="1:7" ht="23.25">
      <c r="A9" s="80" t="s">
        <v>70</v>
      </c>
      <c r="B9" s="79"/>
      <c r="C9" s="79"/>
      <c r="D9" s="79"/>
      <c r="E9" s="79"/>
      <c r="F9" s="79"/>
      <c r="G9" s="79"/>
    </row>
    <row r="10" spans="1:7">
      <c r="A10" s="3" t="s">
        <v>99</v>
      </c>
      <c r="B10" s="4"/>
      <c r="C10" s="5"/>
      <c r="D10" s="6"/>
      <c r="E10" s="6"/>
      <c r="F10" s="6"/>
      <c r="G10" s="6"/>
    </row>
    <row r="11" spans="1:7" ht="24.95" customHeight="1">
      <c r="A11" s="81" t="s">
        <v>93</v>
      </c>
      <c r="B11" s="81"/>
      <c r="C11" s="81"/>
      <c r="D11" s="81"/>
      <c r="E11" s="81"/>
      <c r="F11" s="81"/>
      <c r="G11" s="81"/>
    </row>
    <row r="12" spans="1:7">
      <c r="A12" s="81" t="s">
        <v>71</v>
      </c>
      <c r="B12" s="81"/>
      <c r="C12" s="81"/>
      <c r="D12" s="81"/>
      <c r="E12" s="81"/>
      <c r="F12" s="81"/>
      <c r="G12" s="81"/>
    </row>
    <row r="13" spans="1:7">
      <c r="A13" s="7"/>
      <c r="B13" s="16"/>
      <c r="C13" s="16"/>
      <c r="D13" s="17"/>
      <c r="E13" s="17"/>
      <c r="F13" s="17"/>
      <c r="G13" s="17"/>
    </row>
    <row r="14" spans="1:7">
      <c r="A14" s="14"/>
      <c r="B14" s="16"/>
      <c r="C14" s="18"/>
      <c r="D14" s="19"/>
      <c r="E14" s="19"/>
      <c r="F14" s="19"/>
      <c r="G14" s="19"/>
    </row>
    <row r="15" spans="1:7">
      <c r="A15" s="8"/>
      <c r="B15" s="9" t="s">
        <v>72</v>
      </c>
      <c r="C15" s="9" t="s">
        <v>73</v>
      </c>
      <c r="D15" s="87" t="s">
        <v>74</v>
      </c>
      <c r="E15" s="87"/>
      <c r="F15" s="88" t="s">
        <v>75</v>
      </c>
      <c r="G15" s="89"/>
    </row>
    <row r="16" spans="1:7">
      <c r="A16" s="8"/>
      <c r="B16" s="10" t="s">
        <v>76</v>
      </c>
      <c r="C16" s="24">
        <f>'2020 Orçamento (2)'!K41</f>
        <v>300000.000696</v>
      </c>
      <c r="D16" s="11" t="s">
        <v>77</v>
      </c>
      <c r="E16" s="11" t="s">
        <v>78</v>
      </c>
      <c r="F16" s="11"/>
      <c r="G16" s="11"/>
    </row>
    <row r="17" spans="1:7" ht="27" customHeight="1">
      <c r="A17" s="21">
        <v>1</v>
      </c>
      <c r="B17" s="12" t="str">
        <f>'2020 Orçamento (2)'!E9</f>
        <v>SERVIÇOS PRELIMINARES</v>
      </c>
      <c r="C17" s="23">
        <f>'2020 Orçamento (2)'!K9</f>
        <v>2280</v>
      </c>
      <c r="D17" s="25">
        <v>1</v>
      </c>
      <c r="E17" s="28">
        <f>SUM(C17*D17)</f>
        <v>2280</v>
      </c>
      <c r="F17" s="25"/>
      <c r="G17" s="28"/>
    </row>
    <row r="18" spans="1:7" ht="21" customHeight="1">
      <c r="A18" s="21">
        <v>2</v>
      </c>
      <c r="B18" s="12" t="str">
        <f>'2020 Orçamento (2)'!E12</f>
        <v>PAVIMENTAÇÃO</v>
      </c>
      <c r="C18" s="23">
        <f>'2020 Orçamento (2)'!K12</f>
        <v>120159.65</v>
      </c>
      <c r="D18" s="25">
        <v>0.5</v>
      </c>
      <c r="E18" s="28">
        <f>SUM(D18*C18)</f>
        <v>60079.824999999997</v>
      </c>
      <c r="F18" s="25">
        <v>0.5</v>
      </c>
      <c r="G18" s="28">
        <f>SUM(F18*C18)</f>
        <v>60079.824999999997</v>
      </c>
    </row>
    <row r="19" spans="1:7" ht="15.75">
      <c r="A19" s="21">
        <v>3</v>
      </c>
      <c r="B19" s="13" t="str">
        <f>'2020 Orçamento (2)'!E21</f>
        <v>INFRAESTRUTURA</v>
      </c>
      <c r="C19" s="23">
        <f>'2020 Orçamento (2)'!K21</f>
        <v>57445.245095999991</v>
      </c>
      <c r="D19" s="25">
        <v>0.5</v>
      </c>
      <c r="E19" s="28">
        <f>SUM(D19*C19)</f>
        <v>28722.622547999996</v>
      </c>
      <c r="F19" s="25">
        <v>0.5</v>
      </c>
      <c r="G19" s="28">
        <f t="shared" ref="G19:G21" si="0">SUM(F19*C19)</f>
        <v>28722.622547999996</v>
      </c>
    </row>
    <row r="20" spans="1:7" ht="24.95" customHeight="1">
      <c r="A20" s="21">
        <v>4</v>
      </c>
      <c r="B20" s="20" t="str">
        <f>'2020 Orçamento (2)'!E24</f>
        <v>SINALIZAÇÃO</v>
      </c>
      <c r="C20" s="23">
        <f>'2020 Orçamento (2)'!K24</f>
        <v>1838.24</v>
      </c>
      <c r="D20" s="25"/>
      <c r="E20" s="26"/>
      <c r="F20" s="25">
        <v>1</v>
      </c>
      <c r="G20" s="26">
        <f>SUM(C20*F20)</f>
        <v>1838.24</v>
      </c>
    </row>
    <row r="21" spans="1:7" ht="24.95" customHeight="1">
      <c r="A21" s="21">
        <v>5</v>
      </c>
      <c r="B21" s="20" t="str">
        <f>'2020 Orçamento (2)'!E27</f>
        <v>GALERIA DE ÁGUAS PLUVIAIS</v>
      </c>
      <c r="C21" s="23">
        <f>'2020 Orçamento (2)'!K27</f>
        <v>118276.9656</v>
      </c>
      <c r="D21" s="25">
        <v>0.5</v>
      </c>
      <c r="E21" s="28">
        <f t="shared" ref="E21" si="1">SUM(C21*D21)</f>
        <v>59138.482799999998</v>
      </c>
      <c r="F21" s="25">
        <v>0.5</v>
      </c>
      <c r="G21" s="28">
        <f t="shared" si="0"/>
        <v>59138.482799999998</v>
      </c>
    </row>
    <row r="22" spans="1:7" ht="15.75">
      <c r="A22" s="14"/>
      <c r="B22" s="15" t="s">
        <v>76</v>
      </c>
      <c r="C22" s="29">
        <f>SUM(C17:C21)-0.1</f>
        <v>300000.000696</v>
      </c>
      <c r="D22" s="26"/>
      <c r="E22" s="11"/>
      <c r="F22" s="11"/>
      <c r="G22" s="11"/>
    </row>
    <row r="23" spans="1:7">
      <c r="A23" s="14"/>
      <c r="B23" s="15" t="s">
        <v>79</v>
      </c>
      <c r="C23" s="15" t="s">
        <v>80</v>
      </c>
      <c r="D23" s="25"/>
      <c r="E23" s="28">
        <f>SUM(E17:E21)</f>
        <v>150220.93034799999</v>
      </c>
      <c r="F23" s="27"/>
      <c r="G23" s="28">
        <f>SUM(G17:G21)</f>
        <v>149779.17034800001</v>
      </c>
    </row>
    <row r="24" spans="1:7">
      <c r="A24" s="14"/>
      <c r="B24" s="15" t="s">
        <v>81</v>
      </c>
      <c r="C24" s="15"/>
      <c r="D24" s="82"/>
      <c r="E24" s="83"/>
      <c r="F24" s="22"/>
      <c r="G24" s="22"/>
    </row>
    <row r="25" spans="1:7">
      <c r="A25" s="14"/>
      <c r="B25" s="15" t="s">
        <v>82</v>
      </c>
      <c r="C25" s="15"/>
      <c r="D25" s="84"/>
      <c r="E25" s="84"/>
      <c r="F25" s="85">
        <f>SUM(E23+G23)-0.1</f>
        <v>300000.00069600006</v>
      </c>
      <c r="G25" s="86"/>
    </row>
    <row r="26" spans="1:7">
      <c r="E26" s="2"/>
      <c r="F26" s="2"/>
      <c r="G26" s="2"/>
    </row>
    <row r="29" spans="1:7">
      <c r="C29" s="65"/>
    </row>
  </sheetData>
  <sheetProtection formatCells="0" formatColumns="0" formatRows="0" insertColumns="0" insertRows="0" insertHyperlinks="0" deleteColumns="0" deleteRows="0" sort="0" autoFilter="0" pivotTables="0"/>
  <autoFilter ref="A7:G7"/>
  <mergeCells count="11">
    <mergeCell ref="D24:E24"/>
    <mergeCell ref="D25:E25"/>
    <mergeCell ref="F25:G25"/>
    <mergeCell ref="A12:G12"/>
    <mergeCell ref="D15:E15"/>
    <mergeCell ref="F15:G15"/>
    <mergeCell ref="D1:G1"/>
    <mergeCell ref="D2:G5"/>
    <mergeCell ref="A8:G8"/>
    <mergeCell ref="A9:G9"/>
    <mergeCell ref="A11:G11"/>
  </mergeCells>
  <pageMargins left="0.70866141732283472" right="0.70866141732283472" top="0.74803149606299213" bottom="0.74803149606299213" header="0.31496062992125984" footer="0.31496062992125984"/>
  <pageSetup paperSize="9" scale="6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2020 Orçamento (2)</vt:lpstr>
      <vt:lpstr>CRONOGRAMA</vt:lpstr>
      <vt:lpstr>'2020 Orçamento (2)'!Area_de_impressao</vt:lpstr>
      <vt:lpstr>CRONOGRAMA!Area_de_impressao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Sinapi em Excel</dc:title>
  <dc:subject>Sinapi em Excel</dc:subject>
  <dc:creator>isinapi.com</dc:creator>
  <cp:keywords>Sinapi Excel</cp:keywords>
  <dc:description>Sinapi em Excel</dc:description>
  <cp:lastModifiedBy>User</cp:lastModifiedBy>
  <cp:lastPrinted>2020-08-03T12:28:36Z</cp:lastPrinted>
  <dcterms:created xsi:type="dcterms:W3CDTF">2019-08-28T19:48:50Z</dcterms:created>
  <dcterms:modified xsi:type="dcterms:W3CDTF">2020-09-15T20:40:20Z</dcterms:modified>
  <cp:category>Sinapi Excel</cp:category>
</cp:coreProperties>
</file>